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51 СД от 06.08.2024\51 СД на сайт\изменения в бюджет 2024 от 06.08.2024\"/>
    </mc:Choice>
  </mc:AlternateContent>
  <xr:revisionPtr revIDLastSave="0" documentId="13_ncr:1_{967E7DD4-EB90-4ED5-9909-D02D252069F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Лист1!$A$2:$C$47</definedName>
    <definedName name="_xlnm.Print_Titles" localSheetId="0">Лист1!$4:$4</definedName>
    <definedName name="_xlnm.Print_Area" localSheetId="0">Лист1!$A$1:$D$49</definedName>
  </definedNames>
  <calcPr calcId="191029"/>
</workbook>
</file>

<file path=xl/calcChain.xml><?xml version="1.0" encoding="utf-8"?>
<calcChain xmlns="http://schemas.openxmlformats.org/spreadsheetml/2006/main">
  <c r="D13" i="1" l="1"/>
  <c r="D45" i="1"/>
  <c r="D11" i="1"/>
  <c r="D9" i="1"/>
  <c r="D24" i="1"/>
  <c r="D20" i="1"/>
  <c r="D35" i="1"/>
  <c r="D19" i="1"/>
  <c r="D30" i="1"/>
  <c r="D29" i="1"/>
  <c r="D33" i="1"/>
  <c r="E28" i="1"/>
  <c r="E30" i="1" s="1"/>
  <c r="D44" i="1" l="1"/>
  <c r="D14" i="1"/>
  <c r="D48" i="1"/>
  <c r="D37" i="1"/>
  <c r="D34" i="1"/>
  <c r="D26" i="1"/>
  <c r="D39" i="1" l="1"/>
  <c r="D28" i="1"/>
  <c r="D18" i="1"/>
  <c r="D6" i="1"/>
  <c r="D22" i="1"/>
  <c r="D5" i="1" l="1"/>
</calcChain>
</file>

<file path=xl/sharedStrings.xml><?xml version="1.0" encoding="utf-8"?>
<sst xmlns="http://schemas.openxmlformats.org/spreadsheetml/2006/main" count="131" uniqueCount="68">
  <si>
    <t>Дополнительное образование детей</t>
  </si>
  <si>
    <t>Другие вопросы в области здравоохранения</t>
  </si>
  <si>
    <t>Другие вопросы в области национальной безопасности и правоохранительной деятельности</t>
  </si>
  <si>
    <t>14</t>
  </si>
  <si>
    <t>Наименование</t>
  </si>
  <si>
    <t>раздел</t>
  </si>
  <si>
    <t>подраздел</t>
  </si>
  <si>
    <t>Всего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</si>
  <si>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</si>
  <si>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</si>
  <si>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</si>
  <si>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</si>
  <si>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</si>
  <si>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</si>
  <si>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</si>
  <si>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</si>
  <si>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</si>
  <si>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</si>
  <si>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04</t>
  </si>
  <si>
    <t>Охрана окружающей среды</t>
  </si>
  <si>
    <t>06</t>
  </si>
  <si>
    <t>09</t>
  </si>
  <si>
    <t>08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</si>
  <si>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</si>
  <si>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</si>
  <si>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</si>
  <si>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</si>
  <si>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</si>
  <si>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</si>
  <si>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</si>
  <si>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</si>
  <si>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</si>
  <si>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</si>
  <si>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</si>
  <si>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</si>
  <si>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</si>
  <si>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</si>
  <si>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</si>
  <si>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</si>
  <si>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Охрана семьи и детства</t>
  </si>
  <si>
    <t>Культура</t>
  </si>
  <si>
    <t>Социальное обслуживание населения</t>
  </si>
  <si>
    <t>Другие вопросы в области социальной политики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</si>
  <si>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</si>
  <si>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</si>
  <si>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</si>
  <si>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</si>
  <si>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</si>
  <si>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</si>
  <si>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Массовый спорт</t>
  </si>
  <si>
    <t>Другие вопросы в области культуры, кинематографии</t>
  </si>
  <si>
    <t>Здравоохранение</t>
  </si>
  <si>
    <t>Сельское хозяйство и рыболовство</t>
  </si>
  <si>
    <t>Другие вопросы в области физической культуры и спорта</t>
  </si>
  <si>
    <t>Дорожное хозяйство (дорожные фонды)</t>
  </si>
  <si>
    <t>Коммунальное хозяйство</t>
  </si>
  <si>
    <t>Культура, кинематография</t>
  </si>
  <si>
    <t>Спорт высших достижений</t>
  </si>
  <si>
    <t>Судебная система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</si>
  <si>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</si>
  <si>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ё</t>
  </si>
  <si>
    <t>Резервные фонды</t>
  </si>
  <si>
    <t>рублей</t>
  </si>
  <si>
    <t>Средства массовой информации</t>
  </si>
  <si>
    <t>Периодическая печать и издательства</t>
  </si>
  <si>
    <t>Расходы бюджета Чебаркульского городского округа по разделам, подразделам классификации расходов бюджета на  2024 год</t>
  </si>
  <si>
    <t>2024 год</t>
  </si>
  <si>
    <t>Приложение 2
к решению Собрания депутатов
Чебаркульского городского округа
    от 06.08.2024 г. №712 
Приложение 4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</si>
</sst>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6" fillId="0" borderId="0" xfId="0" applyFont="1"/>
    <xf numFmtId="0" fontId="0" fillId="2" borderId="0" xfId="0" applyFill="1"/>
    <xf numFmtId="0" fontId="3" fillId="2" borderId="0" xfId="0" applyFont="1" applyFill="1"/>
    <xf numFmtId="4" fontId="9" fillId="3" borderId="1" xfId="0" applyNumberFormat="1" applyFont="1" applyFill="1" applyBorder="1"/>
    <xf numFmtId="4" fontId="8" fillId="3" borderId="1" xfId="0" applyNumberFormat="1" applyFont="1" applyFill="1" applyBorder="1"/>
    <xf numFmtId="4" fontId="10" fillId="3" borderId="1" xfId="0" applyNumberFormat="1" applyFont="1" applyFill="1" applyBorder="1"/>
    <xf numFmtId="49" fontId="2" fillId="3" borderId="1" xfId="0" applyNumberFormat="1" applyFont="1" applyFill="1" applyBorder="1"/>
    <xf numFmtId="0" fontId="11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textRotation="90" readingOrder="2"/>
    </xf>
    <xf numFmtId="4" fontId="11" fillId="3" borderId="1" xfId="0" applyNumberFormat="1" applyFont="1" applyFill="1" applyBorder="1"/>
    <xf numFmtId="0" fontId="11" fillId="3" borderId="0" xfId="0" applyFont="1" applyFill="1" applyBorder="1" applyAlignment="1">
      <alignment horizontal="right"/>
    </xf>
    <xf numFmtId="49" fontId="2" fillId="3" borderId="1" xfId="1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11" fillId="3" borderId="0" xfId="0" applyFont="1" applyFill="1" applyAlignment="1">
      <alignment horizontal="left" vertical="top"/>
    </xf>
    <xf numFmtId="49" fontId="12" fillId="3" borderId="1" xfId="0" applyNumberFormat="1" applyFont="1" applyFill="1" applyBorder="1" applyAlignment="1">
      <alignment horizontal="left" vertical="top"/>
    </xf>
    <xf numFmtId="49" fontId="2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horizontal="center" vertical="center" wrapText="1" readingOrder="1"/>
    </xf>
    <xf numFmtId="49" fontId="12" fillId="3" borderId="1" xfId="0" applyNumberFormat="1" applyFont="1" applyFill="1" applyBorder="1" applyAlignment="1"/>
    <xf numFmtId="49" fontId="2" fillId="3" borderId="1" xfId="0" applyNumberFormat="1" applyFont="1" applyFill="1" applyBorder="1" applyAlignment="1"/>
    <xf numFmtId="0" fontId="11" fillId="3" borderId="0" xfId="0" applyFont="1" applyFill="1" applyAlignment="1"/>
    <xf numFmtId="0" fontId="11" fillId="3" borderId="0" xfId="0" applyFont="1" applyFill="1" applyAlignment="1">
      <alignment horizontal="left" vertical="top" wrapText="1"/>
    </xf>
    <xf numFmtId="49" fontId="13" fillId="3" borderId="1" xfId="0" applyNumberFormat="1" applyFont="1" applyFill="1" applyBorder="1" applyAlignment="1">
      <alignment horizontal="left" vertical="top"/>
    </xf>
    <xf numFmtId="49" fontId="13" fillId="3" borderId="1" xfId="0" applyNumberFormat="1" applyFont="1" applyFill="1" applyBorder="1" applyAlignment="1"/>
    <xf numFmtId="49" fontId="13" fillId="3" borderId="1" xfId="1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0" fontId="13" fillId="3" borderId="1" xfId="0" applyFont="1" applyFill="1" applyBorder="1" applyAlignment="1">
      <alignment horizontal="left" vertical="top" wrapText="1"/>
    </xf>
    <xf numFmtId="49" fontId="13" fillId="3" borderId="1" xfId="0" applyNumberFormat="1" applyFont="1" applyFill="1" applyBorder="1"/>
    <xf numFmtId="4" fontId="3" fillId="2" borderId="0" xfId="0" applyNumberFormat="1" applyFont="1" applyFill="1"/>
    <xf numFmtId="0" fontId="11" fillId="3" borderId="2" xfId="0" applyFont="1" applyFill="1" applyBorder="1" applyAlignment="1">
      <alignment horizontal="right"/>
    </xf>
    <xf numFmtId="0" fontId="11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258</xdr:row>
      <xdr:rowOff>155864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258</xdr:row>
      <xdr:rowOff>155864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250</xdr:row>
      <xdr:rowOff>106507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190500</xdr:colOff>
      <xdr:row>250</xdr:row>
      <xdr:rowOff>106507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190500</xdr:colOff>
      <xdr:row>49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7" name="Picture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190500</xdr:colOff>
      <xdr:row>33</xdr:row>
      <xdr:rowOff>142875</xdr:rowOff>
    </xdr:to>
    <xdr:pic>
      <xdr:nvPicPr>
        <xdr:cNvPr id="29" name="Picture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1153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1" name="Picture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190500</xdr:colOff>
      <xdr:row>29</xdr:row>
      <xdr:rowOff>142875</xdr:rowOff>
    </xdr:to>
    <xdr:pic>
      <xdr:nvPicPr>
        <xdr:cNvPr id="33" name="Picture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295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view="pageBreakPreview" zoomScaleSheetLayoutView="100" workbookViewId="0">
      <selection activeCell="B1" sqref="B1:D1"/>
    </sheetView>
  </sheetViews>
  <sheetFormatPr defaultRowHeight="12.75" x14ac:dyDescent="0.2"/>
  <cols>
    <col min="1" max="1" width="68" style="16" customWidth="1"/>
    <col min="2" max="2" width="4" style="23" customWidth="1"/>
    <col min="3" max="3" width="4.140625" style="23" customWidth="1"/>
    <col min="4" max="4" width="15.28515625" style="8" customWidth="1"/>
    <col min="5" max="5" width="14" bestFit="1" customWidth="1"/>
  </cols>
  <sheetData>
    <row r="1" spans="1:4" ht="157.5" customHeight="1" x14ac:dyDescent="0.2">
      <c r="A1" s="24"/>
      <c r="B1" s="33" t="s">
        <v>67</v>
      </c>
      <c r="C1" s="33"/>
      <c r="D1" s="33"/>
    </row>
    <row r="2" spans="1:4" ht="26.25" customHeight="1" x14ac:dyDescent="0.2">
      <c r="A2" s="34" t="s">
        <v>65</v>
      </c>
      <c r="B2" s="34"/>
      <c r="C2" s="34"/>
      <c r="D2" s="34"/>
    </row>
    <row r="3" spans="1:4" ht="15" customHeight="1" x14ac:dyDescent="0.2">
      <c r="A3" s="32" t="s">
        <v>59</v>
      </c>
      <c r="B3" s="32"/>
      <c r="C3" s="32"/>
      <c r="D3" s="12" t="s">
        <v>62</v>
      </c>
    </row>
    <row r="4" spans="1:4" ht="74.25" customHeight="1" x14ac:dyDescent="0.2">
      <c r="A4" s="9" t="s">
        <v>4</v>
      </c>
      <c r="B4" s="10" t="s">
        <v>5</v>
      </c>
      <c r="C4" s="10" t="s">
        <v>6</v>
      </c>
      <c r="D4" s="20" t="s">
        <v>66</v>
      </c>
    </row>
    <row r="5" spans="1:4" s="1" customFormat="1" x14ac:dyDescent="0.2">
      <c r="A5" s="17" t="s">
        <v>7</v>
      </c>
      <c r="B5" s="21"/>
      <c r="C5" s="21"/>
      <c r="D5" s="4">
        <f>D6+D14+D18+D22+D26+D28+D34+D37+D39+D44+D49</f>
        <v>2058785025.4800003</v>
      </c>
    </row>
    <row r="6" spans="1:4" s="3" customFormat="1" ht="13.5" x14ac:dyDescent="0.25">
      <c r="A6" s="25" t="s">
        <v>8</v>
      </c>
      <c r="B6" s="26" t="s">
        <v>9</v>
      </c>
      <c r="C6" s="26"/>
      <c r="D6" s="6">
        <f>D7+D8+D10+D9+D11+D12+D13</f>
        <v>191297783.78</v>
      </c>
    </row>
    <row r="7" spans="1:4" s="2" customFormat="1" ht="13.5" x14ac:dyDescent="0.25">
      <c r="A7" s="13" t="s">
        <v>14</v>
      </c>
      <c r="B7" s="22" t="s">
        <v>9</v>
      </c>
      <c r="C7" s="22" t="s">
        <v>17</v>
      </c>
      <c r="D7" s="5">
        <v>2385693</v>
      </c>
    </row>
    <row r="8" spans="1:4" s="2" customFormat="1" ht="25.5" x14ac:dyDescent="0.25">
      <c r="A8" s="13" t="s">
        <v>10</v>
      </c>
      <c r="B8" s="22" t="s">
        <v>9</v>
      </c>
      <c r="C8" s="22" t="s">
        <v>16</v>
      </c>
      <c r="D8" s="5">
        <v>8977542.1699999999</v>
      </c>
    </row>
    <row r="9" spans="1:4" s="2" customFormat="1" ht="25.5" x14ac:dyDescent="0.25">
      <c r="A9" s="13" t="s">
        <v>15</v>
      </c>
      <c r="B9" s="22" t="s">
        <v>9</v>
      </c>
      <c r="C9" s="22" t="s">
        <v>18</v>
      </c>
      <c r="D9" s="5">
        <f>52810325.6+120839.49+142600-142600</f>
        <v>52931165.090000004</v>
      </c>
    </row>
    <row r="10" spans="1:4" s="2" customFormat="1" ht="13.5" x14ac:dyDescent="0.25">
      <c r="A10" s="13" t="s">
        <v>58</v>
      </c>
      <c r="B10" s="22" t="s">
        <v>9</v>
      </c>
      <c r="C10" s="22" t="s">
        <v>29</v>
      </c>
      <c r="D10" s="5">
        <v>2300</v>
      </c>
    </row>
    <row r="11" spans="1:4" s="2" customFormat="1" ht="25.5" x14ac:dyDescent="0.25">
      <c r="A11" s="14" t="s">
        <v>27</v>
      </c>
      <c r="B11" s="22" t="s">
        <v>9</v>
      </c>
      <c r="C11" s="22" t="s">
        <v>20</v>
      </c>
      <c r="D11" s="5">
        <f>20033680.88+142600-142600</f>
        <v>20033680.879999999</v>
      </c>
    </row>
    <row r="12" spans="1:4" ht="13.5" x14ac:dyDescent="0.25">
      <c r="A12" s="14" t="s">
        <v>61</v>
      </c>
      <c r="B12" s="22" t="s">
        <v>9</v>
      </c>
      <c r="C12" s="22" t="s">
        <v>46</v>
      </c>
      <c r="D12" s="5">
        <v>1550200</v>
      </c>
    </row>
    <row r="13" spans="1:4" s="2" customFormat="1" ht="13.5" x14ac:dyDescent="0.25">
      <c r="A13" s="13" t="s">
        <v>11</v>
      </c>
      <c r="B13" s="22" t="s">
        <v>9</v>
      </c>
      <c r="C13" s="22" t="s">
        <v>47</v>
      </c>
      <c r="D13" s="5">
        <f>86404884.58+2012318.06+17000000</f>
        <v>105417202.64</v>
      </c>
    </row>
    <row r="14" spans="1:4" s="3" customFormat="1" ht="13.5" x14ac:dyDescent="0.25">
      <c r="A14" s="27" t="s">
        <v>25</v>
      </c>
      <c r="B14" s="26" t="s">
        <v>16</v>
      </c>
      <c r="C14" s="26"/>
      <c r="D14" s="6">
        <f>D15+D16+D17</f>
        <v>16479733.689999999</v>
      </c>
    </row>
    <row r="15" spans="1:4" s="2" customFormat="1" ht="13.5" x14ac:dyDescent="0.25">
      <c r="A15" s="13" t="s">
        <v>48</v>
      </c>
      <c r="B15" s="22" t="s">
        <v>16</v>
      </c>
      <c r="C15" s="22" t="s">
        <v>18</v>
      </c>
      <c r="D15" s="5">
        <v>2153000</v>
      </c>
    </row>
    <row r="16" spans="1:4" s="2" customFormat="1" ht="25.5" x14ac:dyDescent="0.25">
      <c r="A16" s="14" t="s">
        <v>26</v>
      </c>
      <c r="B16" s="22" t="s">
        <v>16</v>
      </c>
      <c r="C16" s="22" t="s">
        <v>23</v>
      </c>
      <c r="D16" s="5">
        <v>12008178.369999999</v>
      </c>
    </row>
    <row r="17" spans="1:5" s="2" customFormat="1" ht="13.5" x14ac:dyDescent="0.25">
      <c r="A17" s="13" t="s">
        <v>2</v>
      </c>
      <c r="B17" s="22" t="s">
        <v>16</v>
      </c>
      <c r="C17" s="22" t="s">
        <v>3</v>
      </c>
      <c r="D17" s="5">
        <v>2318555.3199999998</v>
      </c>
    </row>
    <row r="18" spans="1:5" s="3" customFormat="1" ht="13.5" x14ac:dyDescent="0.25">
      <c r="A18" s="28" t="s">
        <v>45</v>
      </c>
      <c r="B18" s="30" t="s">
        <v>18</v>
      </c>
      <c r="C18" s="30"/>
      <c r="D18" s="6">
        <f>D19+D20+D21</f>
        <v>81338188.780000016</v>
      </c>
    </row>
    <row r="19" spans="1:5" s="2" customFormat="1" ht="13.5" x14ac:dyDescent="0.25">
      <c r="A19" s="14" t="s">
        <v>52</v>
      </c>
      <c r="B19" s="7" t="s">
        <v>18</v>
      </c>
      <c r="C19" s="7" t="s">
        <v>29</v>
      </c>
      <c r="D19" s="5">
        <f>2567100+399398</f>
        <v>2966498</v>
      </c>
    </row>
    <row r="20" spans="1:5" s="2" customFormat="1" ht="13.5" x14ac:dyDescent="0.25">
      <c r="A20" s="14" t="s">
        <v>54</v>
      </c>
      <c r="B20" s="7" t="s">
        <v>18</v>
      </c>
      <c r="C20" s="7" t="s">
        <v>21</v>
      </c>
      <c r="D20" s="5">
        <f>73855537.54+1128900+518821.74+573964.62+1639960+1848276.88+972789.62+150000+599999-518821.74-645460-1848276.88</f>
        <v>78275690.780000016</v>
      </c>
    </row>
    <row r="21" spans="1:5" s="3" customFormat="1" ht="13.5" x14ac:dyDescent="0.25">
      <c r="A21" s="14" t="s">
        <v>44</v>
      </c>
      <c r="B21" s="22" t="s">
        <v>18</v>
      </c>
      <c r="C21" s="22" t="s">
        <v>43</v>
      </c>
      <c r="D21" s="5">
        <v>96000</v>
      </c>
    </row>
    <row r="22" spans="1:5" s="3" customFormat="1" ht="13.5" x14ac:dyDescent="0.25">
      <c r="A22" s="25" t="s">
        <v>28</v>
      </c>
      <c r="B22" s="30" t="s">
        <v>29</v>
      </c>
      <c r="C22" s="30"/>
      <c r="D22" s="6">
        <f>D23+D24+D25</f>
        <v>292948720.21999997</v>
      </c>
    </row>
    <row r="23" spans="1:5" s="2" customFormat="1" ht="13.5" x14ac:dyDescent="0.25">
      <c r="A23" s="18" t="s">
        <v>55</v>
      </c>
      <c r="B23" s="7" t="s">
        <v>29</v>
      </c>
      <c r="C23" s="7" t="s">
        <v>17</v>
      </c>
      <c r="D23" s="5">
        <v>94434837.109999999</v>
      </c>
    </row>
    <row r="24" spans="1:5" s="2" customFormat="1" ht="13.5" x14ac:dyDescent="0.25">
      <c r="A24" s="14" t="s">
        <v>30</v>
      </c>
      <c r="B24" s="7" t="s">
        <v>29</v>
      </c>
      <c r="C24" s="7" t="s">
        <v>16</v>
      </c>
      <c r="D24" s="5">
        <f>178078163.05+629292.23+991179+146076.95+495000+448000-146076.95-495000</f>
        <v>180146634.28</v>
      </c>
    </row>
    <row r="25" spans="1:5" s="2" customFormat="1" ht="13.5" x14ac:dyDescent="0.25">
      <c r="A25" s="14" t="s">
        <v>31</v>
      </c>
      <c r="B25" s="7" t="s">
        <v>29</v>
      </c>
      <c r="C25" s="7" t="s">
        <v>29</v>
      </c>
      <c r="D25" s="5">
        <v>18367248.829999998</v>
      </c>
    </row>
    <row r="26" spans="1:5" s="3" customFormat="1" ht="13.5" x14ac:dyDescent="0.25">
      <c r="A26" s="25" t="s">
        <v>19</v>
      </c>
      <c r="B26" s="26" t="s">
        <v>20</v>
      </c>
      <c r="C26" s="26"/>
      <c r="D26" s="6">
        <f t="shared" ref="D26" si="0">D27</f>
        <v>825000</v>
      </c>
    </row>
    <row r="27" spans="1:5" s="2" customFormat="1" ht="13.5" x14ac:dyDescent="0.25">
      <c r="A27" s="14" t="s">
        <v>32</v>
      </c>
      <c r="B27" s="22" t="s">
        <v>20</v>
      </c>
      <c r="C27" s="22" t="s">
        <v>29</v>
      </c>
      <c r="D27" s="5">
        <v>825000</v>
      </c>
    </row>
    <row r="28" spans="1:5" s="3" customFormat="1" ht="13.5" x14ac:dyDescent="0.25">
      <c r="A28" s="25" t="s">
        <v>33</v>
      </c>
      <c r="B28" s="26" t="s">
        <v>34</v>
      </c>
      <c r="C28" s="26"/>
      <c r="D28" s="6">
        <f>D29+D30+D31+D32+D33</f>
        <v>990087957.25000012</v>
      </c>
      <c r="E28" s="31" t="e">
        <f>#REF!+#REF!+#REF!+#REF!+#REF!</f>
        <v>#REF!</v>
      </c>
    </row>
    <row r="29" spans="1:5" s="2" customFormat="1" ht="13.5" x14ac:dyDescent="0.25">
      <c r="A29" s="14" t="s">
        <v>35</v>
      </c>
      <c r="B29" s="22" t="s">
        <v>34</v>
      </c>
      <c r="C29" s="22" t="s">
        <v>9</v>
      </c>
      <c r="D29" s="5">
        <f>373237226.77+353176.18+260962.92</f>
        <v>373851365.87</v>
      </c>
    </row>
    <row r="30" spans="1:5" s="2" customFormat="1" ht="13.5" x14ac:dyDescent="0.25">
      <c r="A30" s="14" t="s">
        <v>36</v>
      </c>
      <c r="B30" s="22" t="s">
        <v>34</v>
      </c>
      <c r="C30" s="22" t="s">
        <v>17</v>
      </c>
      <c r="D30" s="5">
        <f>478096892.95+357440+156328.6</f>
        <v>478610661.55000001</v>
      </c>
      <c r="E30" s="2" t="e">
        <f>E28*100/#REF!</f>
        <v>#REF!</v>
      </c>
    </row>
    <row r="31" spans="1:5" s="2" customFormat="1" ht="13.5" x14ac:dyDescent="0.25">
      <c r="A31" s="15" t="s">
        <v>0</v>
      </c>
      <c r="B31" s="22" t="s">
        <v>34</v>
      </c>
      <c r="C31" s="22" t="s">
        <v>16</v>
      </c>
      <c r="D31" s="11">
        <v>81279508.349999994</v>
      </c>
    </row>
    <row r="32" spans="1:5" s="2" customFormat="1" ht="13.5" x14ac:dyDescent="0.25">
      <c r="A32" s="19" t="s">
        <v>37</v>
      </c>
      <c r="B32" s="22" t="s">
        <v>34</v>
      </c>
      <c r="C32" s="22" t="s">
        <v>34</v>
      </c>
      <c r="D32" s="5">
        <v>450000</v>
      </c>
    </row>
    <row r="33" spans="1:4" s="3" customFormat="1" ht="13.5" x14ac:dyDescent="0.25">
      <c r="A33" s="14" t="s">
        <v>38</v>
      </c>
      <c r="B33" s="22" t="s">
        <v>34</v>
      </c>
      <c r="C33" s="22" t="s">
        <v>21</v>
      </c>
      <c r="D33" s="5">
        <f>55632157.48+264264</f>
        <v>55896421.479999997</v>
      </c>
    </row>
    <row r="34" spans="1:4" s="3" customFormat="1" ht="13.5" x14ac:dyDescent="0.25">
      <c r="A34" s="29" t="s">
        <v>56</v>
      </c>
      <c r="B34" s="26" t="s">
        <v>22</v>
      </c>
      <c r="C34" s="26"/>
      <c r="D34" s="6">
        <f>D35+D36</f>
        <v>61542597.920000002</v>
      </c>
    </row>
    <row r="35" spans="1:4" s="2" customFormat="1" ht="13.5" x14ac:dyDescent="0.25">
      <c r="A35" s="18" t="s">
        <v>40</v>
      </c>
      <c r="B35" s="22" t="s">
        <v>22</v>
      </c>
      <c r="C35" s="22" t="s">
        <v>9</v>
      </c>
      <c r="D35" s="5">
        <f>38807680.52+335350</f>
        <v>39143030.520000003</v>
      </c>
    </row>
    <row r="36" spans="1:4" s="2" customFormat="1" ht="13.5" x14ac:dyDescent="0.25">
      <c r="A36" s="14" t="s">
        <v>50</v>
      </c>
      <c r="B36" s="22" t="s">
        <v>22</v>
      </c>
      <c r="C36" s="22" t="s">
        <v>18</v>
      </c>
      <c r="D36" s="5">
        <v>22399567.399999999</v>
      </c>
    </row>
    <row r="37" spans="1:4" s="3" customFormat="1" ht="13.5" x14ac:dyDescent="0.25">
      <c r="A37" s="29" t="s">
        <v>51</v>
      </c>
      <c r="B37" s="26" t="s">
        <v>21</v>
      </c>
      <c r="C37" s="26"/>
      <c r="D37" s="6">
        <f t="shared" ref="D37" si="1">D38</f>
        <v>450000</v>
      </c>
    </row>
    <row r="38" spans="1:4" s="2" customFormat="1" ht="13.5" x14ac:dyDescent="0.25">
      <c r="A38" s="14" t="s">
        <v>1</v>
      </c>
      <c r="B38" s="22" t="s">
        <v>21</v>
      </c>
      <c r="C38" s="22" t="s">
        <v>21</v>
      </c>
      <c r="D38" s="5">
        <v>450000</v>
      </c>
    </row>
    <row r="39" spans="1:4" s="3" customFormat="1" ht="13.5" x14ac:dyDescent="0.25">
      <c r="A39" s="25" t="s">
        <v>24</v>
      </c>
      <c r="B39" s="26" t="s">
        <v>23</v>
      </c>
      <c r="C39" s="26"/>
      <c r="D39" s="6">
        <f>D40+D41+D42+D43</f>
        <v>298549816</v>
      </c>
    </row>
    <row r="40" spans="1:4" s="2" customFormat="1" ht="13.5" x14ac:dyDescent="0.25">
      <c r="A40" s="14" t="s">
        <v>41</v>
      </c>
      <c r="B40" s="22" t="s">
        <v>23</v>
      </c>
      <c r="C40" s="22" t="s">
        <v>17</v>
      </c>
      <c r="D40" s="5">
        <v>19965740</v>
      </c>
    </row>
    <row r="41" spans="1:4" s="2" customFormat="1" ht="13.5" x14ac:dyDescent="0.25">
      <c r="A41" s="14" t="s">
        <v>13</v>
      </c>
      <c r="B41" s="22" t="s">
        <v>23</v>
      </c>
      <c r="C41" s="22" t="s">
        <v>16</v>
      </c>
      <c r="D41" s="5">
        <v>142011862</v>
      </c>
    </row>
    <row r="42" spans="1:4" s="2" customFormat="1" ht="16.5" customHeight="1" x14ac:dyDescent="0.25">
      <c r="A42" s="14" t="s">
        <v>39</v>
      </c>
      <c r="B42" s="22" t="s">
        <v>23</v>
      </c>
      <c r="C42" s="22" t="s">
        <v>18</v>
      </c>
      <c r="D42" s="5">
        <v>106700676</v>
      </c>
    </row>
    <row r="43" spans="1:4" s="2" customFormat="1" ht="13.5" x14ac:dyDescent="0.25">
      <c r="A43" s="14" t="s">
        <v>42</v>
      </c>
      <c r="B43" s="22" t="s">
        <v>23</v>
      </c>
      <c r="C43" s="22" t="s">
        <v>20</v>
      </c>
      <c r="D43" s="5">
        <v>29871538</v>
      </c>
    </row>
    <row r="44" spans="1:4" s="3" customFormat="1" ht="13.5" x14ac:dyDescent="0.25">
      <c r="A44" s="27" t="s">
        <v>12</v>
      </c>
      <c r="B44" s="26" t="s">
        <v>46</v>
      </c>
      <c r="C44" s="26"/>
      <c r="D44" s="6">
        <f>D45+D46+D47</f>
        <v>125065227.84</v>
      </c>
    </row>
    <row r="45" spans="1:4" s="2" customFormat="1" ht="13.5" x14ac:dyDescent="0.25">
      <c r="A45" s="13" t="s">
        <v>49</v>
      </c>
      <c r="B45" s="22" t="s">
        <v>46</v>
      </c>
      <c r="C45" s="22" t="s">
        <v>17</v>
      </c>
      <c r="D45" s="5">
        <f>115800566.06+448917+510400+200000-448917-510400</f>
        <v>116000566.06</v>
      </c>
    </row>
    <row r="46" spans="1:4" s="3" customFormat="1" ht="13.5" x14ac:dyDescent="0.25">
      <c r="A46" s="19" t="s">
        <v>57</v>
      </c>
      <c r="B46" s="22" t="s">
        <v>46</v>
      </c>
      <c r="C46" s="22" t="s">
        <v>16</v>
      </c>
      <c r="D46" s="5">
        <v>1303000</v>
      </c>
    </row>
    <row r="47" spans="1:4" s="3" customFormat="1" ht="13.5" x14ac:dyDescent="0.25">
      <c r="A47" s="13" t="s">
        <v>53</v>
      </c>
      <c r="B47" s="22" t="s">
        <v>46</v>
      </c>
      <c r="C47" s="22" t="s">
        <v>29</v>
      </c>
      <c r="D47" s="5">
        <v>7761661.7800000003</v>
      </c>
    </row>
    <row r="48" spans="1:4" s="3" customFormat="1" ht="13.5" x14ac:dyDescent="0.25">
      <c r="A48" s="27" t="s">
        <v>63</v>
      </c>
      <c r="B48" s="26" t="s">
        <v>43</v>
      </c>
      <c r="C48" s="26"/>
      <c r="D48" s="6">
        <f>D49</f>
        <v>200000</v>
      </c>
    </row>
    <row r="49" spans="1:4" s="3" customFormat="1" ht="13.5" x14ac:dyDescent="0.25">
      <c r="A49" s="13" t="s">
        <v>64</v>
      </c>
      <c r="B49" s="22" t="s">
        <v>43</v>
      </c>
      <c r="C49" s="22" t="s">
        <v>17</v>
      </c>
      <c r="D49" s="5">
        <v>200000</v>
      </c>
    </row>
    <row r="54" spans="1:4" x14ac:dyDescent="0.2">
      <c r="A54" s="16" t="s">
        <v>60</v>
      </c>
    </row>
  </sheetData>
  <mergeCells count="3">
    <mergeCell ref="A3:C3"/>
    <mergeCell ref="B1:D1"/>
    <mergeCell ref="A2:D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78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2024-04-15T06:35:45Z</cp:lastPrinted>
  <dcterms:created xsi:type="dcterms:W3CDTF">2008-10-16T09:22:50Z</dcterms:created>
  <dcterms:modified xsi:type="dcterms:W3CDTF">2024-08-08T06:09:00Z</dcterms:modified>
</cp:coreProperties>
</file>